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9320" windowHeight="15180" tabRatio="599" activeTab="0"/>
  </bookViews>
  <sheets>
    <sheet name="Ritmi" sheetId="1" r:id="rId1"/>
    <sheet name="Intervalli%" sheetId="2" r:id="rId2"/>
  </sheets>
  <definedNames/>
  <calcPr fullCalcOnLoad="1"/>
</workbook>
</file>

<file path=xl/sharedStrings.xml><?xml version="1.0" encoding="utf-8"?>
<sst xmlns="http://schemas.openxmlformats.org/spreadsheetml/2006/main" count="55" uniqueCount="54">
  <si>
    <t>Intervalli</t>
  </si>
  <si>
    <t>Da</t>
  </si>
  <si>
    <t>a</t>
  </si>
  <si>
    <t>Ritmo gara</t>
  </si>
  <si>
    <t>LNT</t>
  </si>
  <si>
    <t>...</t>
  </si>
  <si>
    <t>INT</t>
  </si>
  <si>
    <t>LNG</t>
  </si>
  <si>
    <t xml:space="preserve">Medio </t>
  </si>
  <si>
    <t>MDO</t>
  </si>
  <si>
    <t>Medio veloce</t>
  </si>
  <si>
    <t>VEL</t>
  </si>
  <si>
    <t>SGL</t>
  </si>
  <si>
    <t>RipL</t>
  </si>
  <si>
    <t>RipM</t>
  </si>
  <si>
    <t>RipB</t>
  </si>
  <si>
    <t>RipBs</t>
  </si>
  <si>
    <t>meno di</t>
  </si>
  <si>
    <t>Intermedio</t>
  </si>
  <si>
    <t>Lungo</t>
  </si>
  <si>
    <t>Lento</t>
  </si>
  <si>
    <t>…</t>
  </si>
  <si>
    <t>Sigla</t>
  </si>
  <si>
    <t>A</t>
  </si>
  <si>
    <t>Società:</t>
  </si>
  <si>
    <t>Scadenza visita Medica:</t>
  </si>
  <si>
    <t>Nome:</t>
  </si>
  <si>
    <t>Cognome:</t>
  </si>
  <si>
    <t>Ripetute lunghe (2000-3000)</t>
  </si>
  <si>
    <t>Ripetute medie (500-1000)</t>
  </si>
  <si>
    <t>Ripetute brevi (400)</t>
  </si>
  <si>
    <t>Ripetute brevissime (200)</t>
  </si>
  <si>
    <t>da</t>
  </si>
  <si>
    <t>%</t>
  </si>
  <si>
    <t>mt</t>
  </si>
  <si>
    <t>Ritmo</t>
  </si>
  <si>
    <t>Ritmo soglia (corto veloce)</t>
  </si>
  <si>
    <t>Scadenza tesserino:</t>
  </si>
  <si>
    <t>Tesserino:</t>
  </si>
  <si>
    <t>Velocità Soglia (Km/h):</t>
  </si>
  <si>
    <t>Tempo x Km:</t>
  </si>
  <si>
    <t xml:space="preserve">Data:  </t>
  </si>
  <si>
    <t>Data di nascita:</t>
  </si>
  <si>
    <t>Età:</t>
  </si>
  <si>
    <t>Altezza:</t>
  </si>
  <si>
    <t>Peso:</t>
  </si>
  <si>
    <t>Ritmi allenamento</t>
  </si>
  <si>
    <t>Ritmi ripetute</t>
  </si>
  <si>
    <t>Ritmi di allenamento ricavati da velocità di soglia in km/h</t>
  </si>
  <si>
    <t>Inserire i dati nelle caselle gialle</t>
  </si>
  <si>
    <t>corrisponde all'incirca alla miglior prestazione sui 10.000</t>
  </si>
  <si>
    <t>Miglior tempo sui 10.000 (m:s)</t>
  </si>
  <si>
    <t>Vel soglia</t>
  </si>
  <si>
    <t>tm x km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</si>
</sst>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0.000"/>
    <numFmt numFmtId="180" formatCode="0.0"/>
    <numFmt numFmtId="181" formatCode="0;[Red]0"/>
    <numFmt numFmtId="182" formatCode="0.0;[Red]0.0"/>
    <numFmt numFmtId="183" formatCode="0.00;[Red]0.00"/>
    <numFmt numFmtId="184" formatCode="0.0000000"/>
    <numFmt numFmtId="185" formatCode="0.000000"/>
    <numFmt numFmtId="186" formatCode="0.00000"/>
    <numFmt numFmtId="187" formatCode="0.0000"/>
  </numFmts>
  <fonts count="44">
    <font>
      <sz val="10"/>
      <name val="Arial"/>
      <family val="0"/>
    </font>
    <font>
      <sz val="9"/>
      <name val="Arial"/>
      <family val="2"/>
    </font>
    <font>
      <sz val="9"/>
      <color indexed="3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3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9"/>
      <name val="Arial"/>
      <family val="2"/>
    </font>
    <font>
      <sz val="9"/>
      <color indexed="37"/>
      <name val="Arial"/>
      <family val="2"/>
    </font>
    <font>
      <b/>
      <sz val="9"/>
      <color indexed="9"/>
      <name val="Arial"/>
      <family val="2"/>
    </font>
    <font>
      <b/>
      <sz val="9"/>
      <color indexed="61"/>
      <name val="Arial"/>
      <family val="2"/>
    </font>
    <font>
      <sz val="10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0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1" applyNumberFormat="0" applyAlignment="0" applyProtection="0"/>
    <xf numFmtId="0" fontId="34" fillId="0" borderId="2" applyNumberFormat="0" applyFill="0" applyAlignment="0" applyProtection="0"/>
    <xf numFmtId="0" fontId="35" fillId="19" borderId="3" applyNumberFormat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4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6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0" fillId="27" borderId="4" applyNumberFormat="0" applyFont="0" applyAlignment="0" applyProtection="0"/>
    <xf numFmtId="0" fontId="38" fillId="18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3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9" borderId="10" xfId="0" applyFont="1" applyFill="1" applyBorder="1" applyAlignment="1" applyProtection="1">
      <alignment/>
      <protection hidden="1"/>
    </xf>
    <xf numFmtId="0" fontId="2" fillId="9" borderId="11" xfId="0" applyFont="1" applyFill="1" applyBorder="1" applyAlignment="1" applyProtection="1">
      <alignment/>
      <protection hidden="1"/>
    </xf>
    <xf numFmtId="14" fontId="3" fillId="9" borderId="12" xfId="0" applyNumberFormat="1" applyFont="1" applyFill="1" applyBorder="1" applyAlignment="1" applyProtection="1">
      <alignment horizontal="center"/>
      <protection hidden="1"/>
    </xf>
    <xf numFmtId="0" fontId="2" fillId="9" borderId="13" xfId="0" applyFont="1" applyFill="1" applyBorder="1" applyAlignment="1" applyProtection="1">
      <alignment/>
      <protection hidden="1"/>
    </xf>
    <xf numFmtId="0" fontId="2" fillId="9" borderId="0" xfId="0" applyFont="1" applyFill="1" applyBorder="1" applyAlignment="1" applyProtection="1">
      <alignment/>
      <protection hidden="1"/>
    </xf>
    <xf numFmtId="180" fontId="5" fillId="9" borderId="14" xfId="0" applyNumberFormat="1" applyFont="1" applyFill="1" applyBorder="1" applyAlignment="1" applyProtection="1">
      <alignment horizontal="center"/>
      <protection hidden="1"/>
    </xf>
    <xf numFmtId="0" fontId="6" fillId="31" borderId="10" xfId="0" applyFont="1" applyFill="1" applyBorder="1" applyAlignment="1" applyProtection="1">
      <alignment/>
      <protection hidden="1"/>
    </xf>
    <xf numFmtId="0" fontId="6" fillId="31" borderId="11" xfId="0" applyFont="1" applyFill="1" applyBorder="1" applyAlignment="1" applyProtection="1">
      <alignment/>
      <protection hidden="1"/>
    </xf>
    <xf numFmtId="0" fontId="6" fillId="31" borderId="11" xfId="0" applyFont="1" applyFill="1" applyBorder="1" applyAlignment="1" applyProtection="1">
      <alignment horizontal="center"/>
      <protection hidden="1"/>
    </xf>
    <xf numFmtId="0" fontId="6" fillId="31" borderId="12" xfId="0" applyFont="1" applyFill="1" applyBorder="1" applyAlignment="1" applyProtection="1">
      <alignment/>
      <protection hidden="1"/>
    </xf>
    <xf numFmtId="0" fontId="6" fillId="31" borderId="15" xfId="0" applyFont="1" applyFill="1" applyBorder="1" applyAlignment="1" applyProtection="1">
      <alignment/>
      <protection hidden="1"/>
    </xf>
    <xf numFmtId="0" fontId="6" fillId="31" borderId="16" xfId="0" applyFont="1" applyFill="1" applyBorder="1" applyAlignment="1" applyProtection="1">
      <alignment/>
      <protection hidden="1"/>
    </xf>
    <xf numFmtId="0" fontId="6" fillId="31" borderId="16" xfId="0" applyFont="1" applyFill="1" applyBorder="1" applyAlignment="1" applyProtection="1">
      <alignment horizontal="center"/>
      <protection hidden="1"/>
    </xf>
    <xf numFmtId="0" fontId="6" fillId="31" borderId="17" xfId="0" applyFont="1" applyFill="1" applyBorder="1" applyAlignment="1" applyProtection="1">
      <alignment/>
      <protection hidden="1"/>
    </xf>
    <xf numFmtId="0" fontId="6" fillId="9" borderId="14" xfId="0" applyFont="1" applyFill="1" applyBorder="1" applyAlignment="1" applyProtection="1">
      <alignment horizontal="left"/>
      <protection hidden="1"/>
    </xf>
    <xf numFmtId="0" fontId="5" fillId="9" borderId="13" xfId="0" applyFont="1" applyFill="1" applyBorder="1" applyAlignment="1" applyProtection="1">
      <alignment/>
      <protection hidden="1"/>
    </xf>
    <xf numFmtId="0" fontId="6" fillId="31" borderId="18" xfId="0" applyFont="1" applyFill="1" applyBorder="1" applyAlignment="1" applyProtection="1">
      <alignment/>
      <protection hidden="1"/>
    </xf>
    <xf numFmtId="0" fontId="6" fillId="31" borderId="19" xfId="0" applyFont="1" applyFill="1" applyBorder="1" applyAlignment="1" applyProtection="1">
      <alignment/>
      <protection hidden="1"/>
    </xf>
    <xf numFmtId="0" fontId="5" fillId="9" borderId="15" xfId="0" applyFont="1" applyFill="1" applyBorder="1" applyAlignment="1" applyProtection="1">
      <alignment/>
      <protection hidden="1"/>
    </xf>
    <xf numFmtId="0" fontId="2" fillId="9" borderId="16" xfId="0" applyFont="1" applyFill="1" applyBorder="1" applyAlignment="1" applyProtection="1">
      <alignment/>
      <protection hidden="1"/>
    </xf>
    <xf numFmtId="46" fontId="4" fillId="9" borderId="17" xfId="0" applyNumberFormat="1" applyFont="1" applyFill="1" applyBorder="1" applyAlignment="1" applyProtection="1">
      <alignment horizontal="center"/>
      <protection hidden="1"/>
    </xf>
    <xf numFmtId="0" fontId="8" fillId="32" borderId="10" xfId="0" applyFont="1" applyFill="1" applyBorder="1" applyAlignment="1" applyProtection="1">
      <alignment horizontal="center"/>
      <protection hidden="1"/>
    </xf>
    <xf numFmtId="46" fontId="8" fillId="32" borderId="10" xfId="0" applyNumberFormat="1" applyFont="1" applyFill="1" applyBorder="1" applyAlignment="1" applyProtection="1">
      <alignment horizontal="center"/>
      <protection hidden="1"/>
    </xf>
    <xf numFmtId="46" fontId="8" fillId="32" borderId="12" xfId="0" applyNumberFormat="1" applyFont="1" applyFill="1" applyBorder="1" applyAlignment="1" applyProtection="1">
      <alignment horizontal="center"/>
      <protection hidden="1"/>
    </xf>
    <xf numFmtId="46" fontId="8" fillId="32" borderId="11" xfId="0" applyNumberFormat="1" applyFont="1" applyFill="1" applyBorder="1" applyAlignment="1" applyProtection="1">
      <alignment horizontal="center"/>
      <protection hidden="1"/>
    </xf>
    <xf numFmtId="0" fontId="9" fillId="33" borderId="20" xfId="0" applyFont="1" applyFill="1" applyBorder="1" applyAlignment="1" applyProtection="1">
      <alignment/>
      <protection hidden="1"/>
    </xf>
    <xf numFmtId="46" fontId="9" fillId="33" borderId="20" xfId="0" applyNumberFormat="1" applyFont="1" applyFill="1" applyBorder="1" applyAlignment="1" applyProtection="1">
      <alignment horizontal="center"/>
      <protection hidden="1"/>
    </xf>
    <xf numFmtId="46" fontId="7" fillId="33" borderId="20" xfId="0" applyNumberFormat="1" applyFont="1" applyFill="1" applyBorder="1" applyAlignment="1" applyProtection="1">
      <alignment horizontal="center"/>
      <protection hidden="1"/>
    </xf>
    <xf numFmtId="0" fontId="9" fillId="33" borderId="20" xfId="0" applyFont="1" applyFill="1" applyBorder="1" applyAlignment="1" applyProtection="1">
      <alignment horizontal="left"/>
      <protection hidden="1"/>
    </xf>
    <xf numFmtId="0" fontId="9" fillId="33" borderId="20" xfId="0" applyFont="1" applyFill="1" applyBorder="1" applyAlignment="1" applyProtection="1" quotePrefix="1">
      <alignment horizontal="left"/>
      <protection hidden="1"/>
    </xf>
    <xf numFmtId="0" fontId="1" fillId="0" borderId="0" xfId="0" applyFont="1" applyFill="1" applyAlignment="1" applyProtection="1">
      <alignment/>
      <protection hidden="1"/>
    </xf>
    <xf numFmtId="0" fontId="11" fillId="30" borderId="0" xfId="0" applyFont="1" applyFill="1" applyAlignment="1" applyProtection="1">
      <alignment/>
      <protection hidden="1"/>
    </xf>
    <xf numFmtId="46" fontId="4" fillId="9" borderId="20" xfId="0" applyNumberFormat="1" applyFont="1" applyFill="1" applyBorder="1" applyAlignment="1" applyProtection="1">
      <alignment horizontal="center"/>
      <protection hidden="1"/>
    </xf>
    <xf numFmtId="179" fontId="7" fillId="27" borderId="2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46" fontId="12" fillId="0" borderId="0" xfId="0" applyNumberFormat="1" applyFont="1" applyFill="1" applyBorder="1" applyAlignment="1" applyProtection="1">
      <alignment horizontal="center"/>
      <protection hidden="1"/>
    </xf>
    <xf numFmtId="181" fontId="12" fillId="0" borderId="0" xfId="0" applyNumberFormat="1" applyFont="1" applyFill="1" applyBorder="1" applyAlignment="1" applyProtection="1">
      <alignment horizontal="center"/>
      <protection hidden="1"/>
    </xf>
    <xf numFmtId="46" fontId="12" fillId="0" borderId="0" xfId="0" applyNumberFormat="1" applyFont="1" applyFill="1" applyBorder="1" applyAlignment="1" applyProtection="1" quotePrefix="1">
      <alignment horizontal="center"/>
      <protection hidden="1"/>
    </xf>
    <xf numFmtId="183" fontId="1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0" fillId="30" borderId="0" xfId="0" applyFont="1" applyFill="1" applyBorder="1" applyAlignment="1" applyProtection="1">
      <alignment horizontal="right"/>
      <protection hidden="1"/>
    </xf>
    <xf numFmtId="0" fontId="3" fillId="30" borderId="0" xfId="0" applyFont="1" applyFill="1" applyBorder="1" applyAlignment="1" applyProtection="1">
      <alignment horizontal="right"/>
      <protection hidden="1"/>
    </xf>
    <xf numFmtId="0" fontId="3" fillId="30" borderId="0" xfId="0" applyFont="1" applyFill="1" applyAlignment="1" applyProtection="1">
      <alignment horizontal="center"/>
      <protection hidden="1"/>
    </xf>
    <xf numFmtId="46" fontId="1" fillId="30" borderId="0" xfId="0" applyNumberFormat="1" applyFont="1" applyFill="1" applyAlignment="1" applyProtection="1">
      <alignment/>
      <protection hidden="1"/>
    </xf>
    <xf numFmtId="1" fontId="7" fillId="34" borderId="20" xfId="0" applyNumberFormat="1" applyFont="1" applyFill="1" applyBorder="1" applyAlignment="1" applyProtection="1">
      <alignment horizontal="center"/>
      <protection locked="0"/>
    </xf>
    <xf numFmtId="1" fontId="7" fillId="34" borderId="20" xfId="0" applyNumberFormat="1" applyFont="1" applyFill="1" applyBorder="1" applyAlignment="1" applyProtection="1">
      <alignment horizontal="right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178" fontId="4" fillId="34" borderId="20" xfId="0" applyNumberFormat="1" applyFont="1" applyFill="1" applyBorder="1" applyAlignment="1" applyProtection="1">
      <alignment horizontal="center"/>
      <protection locked="0"/>
    </xf>
    <xf numFmtId="179" fontId="4" fillId="9" borderId="12" xfId="0" applyNumberFormat="1" applyFont="1" applyFill="1" applyBorder="1" applyAlignment="1" applyProtection="1">
      <alignment horizontal="center"/>
      <protection hidden="1"/>
    </xf>
    <xf numFmtId="0" fontId="4" fillId="34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</xdr:row>
      <xdr:rowOff>9525</xdr:rowOff>
    </xdr:from>
    <xdr:to>
      <xdr:col>8</xdr:col>
      <xdr:colOff>457200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61925"/>
          <a:ext cx="1666875" cy="390525"/>
        </a:xfrm>
        <a:prstGeom prst="rect">
          <a:avLst/>
        </a:prstGeom>
        <a:noFill/>
        <a:ln w="9525" cmpd="sng">
          <a:solidFill>
            <a:srgbClr val="F20884"/>
          </a:solidFill>
          <a:headEnd type="none"/>
          <a:tailEnd type="none"/>
        </a:ln>
      </xdr:spPr>
    </xdr:pic>
    <xdr:clientData/>
  </xdr:twoCellAnchor>
  <xdr:twoCellAnchor>
    <xdr:from>
      <xdr:col>4</xdr:col>
      <xdr:colOff>19050</xdr:colOff>
      <xdr:row>12</xdr:row>
      <xdr:rowOff>142875</xdr:rowOff>
    </xdr:from>
    <xdr:to>
      <xdr:col>10</xdr:col>
      <xdr:colOff>0</xdr:colOff>
      <xdr:row>13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1971675"/>
          <a:ext cx="3171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Inserire il proprio miglior tempo sui 10.000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PageLayoutView="0" workbookViewId="0" topLeftCell="A1">
      <selection activeCell="D4" sqref="D4"/>
    </sheetView>
  </sheetViews>
  <sheetFormatPr defaultColWidth="9.140625" defaultRowHeight="12.75"/>
  <cols>
    <col min="1" max="1" width="3.8515625" style="3" customWidth="1"/>
    <col min="2" max="2" width="25.7109375" style="3" customWidth="1"/>
    <col min="3" max="3" width="9.140625" style="3" customWidth="1"/>
    <col min="4" max="4" width="15.421875" style="3" customWidth="1"/>
    <col min="5" max="5" width="9.140625" style="3" customWidth="1"/>
    <col min="6" max="6" width="10.421875" style="3" customWidth="1"/>
    <col min="7" max="7" width="1.421875" style="3" customWidth="1"/>
    <col min="8" max="8" width="6.421875" style="3" customWidth="1"/>
    <col min="9" max="9" width="12.421875" style="3" customWidth="1"/>
    <col min="10" max="10" width="8.00390625" style="3" customWidth="1"/>
    <col min="11" max="11" width="5.8515625" style="3" customWidth="1"/>
    <col min="12" max="16384" width="9.140625" style="3" customWidth="1"/>
  </cols>
  <sheetData>
    <row r="1" spans="1:11" ht="1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>
      <c r="A2" s="2"/>
      <c r="B2" s="4" t="s">
        <v>41</v>
      </c>
      <c r="C2" s="5"/>
      <c r="D2" s="6">
        <f ca="1">TODAY()</f>
        <v>41675</v>
      </c>
      <c r="E2" s="2"/>
      <c r="F2" s="2"/>
      <c r="G2" s="2"/>
      <c r="H2" s="2"/>
      <c r="I2" s="2"/>
      <c r="J2" s="2"/>
      <c r="K2" s="2"/>
    </row>
    <row r="3" spans="1:11" ht="12">
      <c r="A3" s="2"/>
      <c r="B3" s="7" t="s">
        <v>26</v>
      </c>
      <c r="C3" s="8"/>
      <c r="D3" s="51"/>
      <c r="E3" s="2"/>
      <c r="F3" s="2"/>
      <c r="G3" s="2"/>
      <c r="H3" s="2"/>
      <c r="I3" s="2"/>
      <c r="J3" s="2"/>
      <c r="K3" s="2"/>
    </row>
    <row r="4" spans="1:11" ht="12">
      <c r="A4" s="2"/>
      <c r="B4" s="7" t="s">
        <v>27</v>
      </c>
      <c r="C4" s="8"/>
      <c r="D4" s="51"/>
      <c r="E4" s="2"/>
      <c r="F4" s="2"/>
      <c r="G4" s="2"/>
      <c r="H4" s="2"/>
      <c r="I4" s="2"/>
      <c r="J4" s="2"/>
      <c r="K4" s="2"/>
    </row>
    <row r="5" spans="1:11" ht="12">
      <c r="A5" s="2"/>
      <c r="B5" s="7" t="s">
        <v>42</v>
      </c>
      <c r="C5" s="8"/>
      <c r="D5" s="52"/>
      <c r="E5" s="2"/>
      <c r="F5" s="2"/>
      <c r="G5" s="2"/>
      <c r="H5" s="2"/>
      <c r="I5" s="2"/>
      <c r="J5" s="2"/>
      <c r="K5" s="2"/>
    </row>
    <row r="6" spans="1:11" ht="12">
      <c r="A6" s="2"/>
      <c r="B6" s="7" t="s">
        <v>43</v>
      </c>
      <c r="C6" s="8"/>
      <c r="D6" s="9">
        <f>(D2-D5)/365</f>
        <v>114.17808219178082</v>
      </c>
      <c r="E6" s="10"/>
      <c r="F6" s="11"/>
      <c r="G6" s="11"/>
      <c r="H6" s="12" t="s">
        <v>48</v>
      </c>
      <c r="I6" s="11"/>
      <c r="J6" s="13"/>
      <c r="K6" s="2"/>
    </row>
    <row r="7" spans="1:11" ht="12">
      <c r="A7" s="2"/>
      <c r="B7" s="7" t="s">
        <v>44</v>
      </c>
      <c r="C7" s="8"/>
      <c r="D7" s="54"/>
      <c r="E7" s="14"/>
      <c r="F7" s="15"/>
      <c r="G7" s="15"/>
      <c r="H7" s="16" t="s">
        <v>49</v>
      </c>
      <c r="I7" s="15"/>
      <c r="J7" s="17"/>
      <c r="K7" s="2"/>
    </row>
    <row r="8" spans="1:11" ht="12">
      <c r="A8" s="2"/>
      <c r="B8" s="7" t="s">
        <v>45</v>
      </c>
      <c r="C8" s="8"/>
      <c r="D8" s="51"/>
      <c r="E8" s="2"/>
      <c r="F8" s="2"/>
      <c r="G8" s="2"/>
      <c r="H8" s="2"/>
      <c r="I8" s="2"/>
      <c r="J8" s="2"/>
      <c r="K8" s="2"/>
    </row>
    <row r="9" spans="1:11" ht="12">
      <c r="A9" s="2"/>
      <c r="B9" s="7" t="s">
        <v>24</v>
      </c>
      <c r="C9" s="8"/>
      <c r="D9" s="51"/>
      <c r="E9" s="2"/>
      <c r="F9" s="2"/>
      <c r="G9" s="2"/>
      <c r="H9" s="2"/>
      <c r="I9" s="2"/>
      <c r="J9" s="2"/>
      <c r="K9" s="2"/>
    </row>
    <row r="10" spans="1:11" ht="12">
      <c r="A10" s="2"/>
      <c r="B10" s="7" t="s">
        <v>38</v>
      </c>
      <c r="C10" s="8"/>
      <c r="D10" s="51"/>
      <c r="E10" s="2"/>
      <c r="F10" s="2"/>
      <c r="G10" s="2"/>
      <c r="H10" s="2"/>
      <c r="I10" s="2"/>
      <c r="J10" s="2"/>
      <c r="K10" s="2"/>
    </row>
    <row r="11" spans="1:11" ht="12">
      <c r="A11" s="2"/>
      <c r="B11" s="7"/>
      <c r="C11" s="8"/>
      <c r="D11" s="18"/>
      <c r="E11" s="2"/>
      <c r="F11" s="2"/>
      <c r="G11" s="2"/>
      <c r="H11" s="2"/>
      <c r="I11" s="2"/>
      <c r="J11" s="2"/>
      <c r="K11" s="2"/>
    </row>
    <row r="12" spans="1:11" ht="12">
      <c r="A12" s="2"/>
      <c r="B12" s="7" t="s">
        <v>37</v>
      </c>
      <c r="C12" s="8"/>
      <c r="D12" s="52"/>
      <c r="E12" s="2"/>
      <c r="F12" s="2"/>
      <c r="G12" s="2"/>
      <c r="H12" s="2"/>
      <c r="I12" s="2"/>
      <c r="J12" s="2"/>
      <c r="K12" s="2"/>
    </row>
    <row r="13" spans="1:11" ht="12">
      <c r="A13" s="2"/>
      <c r="B13" s="7" t="s">
        <v>25</v>
      </c>
      <c r="C13" s="8"/>
      <c r="D13" s="52"/>
      <c r="E13" s="2"/>
      <c r="F13" s="2"/>
      <c r="G13" s="2"/>
      <c r="H13" s="2"/>
      <c r="I13" s="2"/>
      <c r="J13" s="2"/>
      <c r="K13" s="2"/>
    </row>
    <row r="14" spans="1:11" ht="12">
      <c r="A14" s="2"/>
      <c r="B14" s="19" t="s">
        <v>51</v>
      </c>
      <c r="C14" s="50">
        <v>30</v>
      </c>
      <c r="D14" s="49">
        <v>0</v>
      </c>
      <c r="E14" s="2"/>
      <c r="F14" s="2"/>
      <c r="G14" s="2"/>
      <c r="H14" s="2"/>
      <c r="I14" s="2"/>
      <c r="J14" s="2"/>
      <c r="K14" s="2"/>
    </row>
    <row r="15" spans="1:11" ht="12">
      <c r="A15" s="2"/>
      <c r="B15" s="19" t="s">
        <v>39</v>
      </c>
      <c r="C15" s="8"/>
      <c r="D15" s="53">
        <f>((10000/(C14*60+D14)*3.6))</f>
        <v>20</v>
      </c>
      <c r="E15" s="20" t="s">
        <v>50</v>
      </c>
      <c r="F15" s="20"/>
      <c r="G15" s="20"/>
      <c r="H15" s="20"/>
      <c r="I15" s="20"/>
      <c r="J15" s="21"/>
      <c r="K15" s="2"/>
    </row>
    <row r="16" spans="1:11" ht="12">
      <c r="A16" s="2"/>
      <c r="B16" s="22" t="s">
        <v>40</v>
      </c>
      <c r="C16" s="23"/>
      <c r="D16" s="24">
        <f>TIME(1,0,0)/D15</f>
        <v>0.0020833333333333333</v>
      </c>
      <c r="E16" s="2"/>
      <c r="F16" s="2"/>
      <c r="G16" s="2"/>
      <c r="H16" s="2"/>
      <c r="I16" s="2"/>
      <c r="J16" s="2"/>
      <c r="K16" s="2"/>
    </row>
    <row r="17" spans="1:11" ht="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">
      <c r="A18" s="2"/>
      <c r="B18" s="2"/>
      <c r="C18" s="2"/>
      <c r="D18" s="35" t="s">
        <v>46</v>
      </c>
      <c r="E18" s="2"/>
      <c r="F18" s="2"/>
      <c r="G18" s="2"/>
      <c r="H18" s="2"/>
      <c r="I18" s="35" t="s">
        <v>47</v>
      </c>
      <c r="J18" s="2"/>
      <c r="K18" s="2"/>
    </row>
    <row r="19" spans="1:11" ht="12">
      <c r="A19" s="2"/>
      <c r="B19" s="25" t="s">
        <v>35</v>
      </c>
      <c r="C19" s="25" t="s">
        <v>22</v>
      </c>
      <c r="D19" s="26" t="s">
        <v>1</v>
      </c>
      <c r="E19" s="27" t="s">
        <v>23</v>
      </c>
      <c r="F19" s="27" t="s">
        <v>3</v>
      </c>
      <c r="G19" s="2"/>
      <c r="H19" s="26" t="s">
        <v>34</v>
      </c>
      <c r="I19" s="28" t="s">
        <v>32</v>
      </c>
      <c r="J19" s="27" t="s">
        <v>2</v>
      </c>
      <c r="K19" s="2"/>
    </row>
    <row r="20" spans="1:11" ht="12">
      <c r="A20" s="2"/>
      <c r="B20" s="29" t="s">
        <v>20</v>
      </c>
      <c r="C20" s="29" t="s">
        <v>4</v>
      </c>
      <c r="D20" s="30">
        <f>F20+'Intervalli%'!E8</f>
        <v>0.002542824074074074</v>
      </c>
      <c r="E20" s="30" t="s">
        <v>5</v>
      </c>
      <c r="F20" s="31">
        <f>D16</f>
        <v>0.0020833333333333333</v>
      </c>
      <c r="G20" s="2"/>
      <c r="H20" s="29">
        <v>200</v>
      </c>
      <c r="I20" s="30">
        <f>E29/5</f>
        <v>0.0003889351851851852</v>
      </c>
      <c r="J20" s="30">
        <f>C32/5</f>
        <v>0.00041666666666666664</v>
      </c>
      <c r="K20" s="2"/>
    </row>
    <row r="21" spans="1:11" ht="12">
      <c r="A21" s="2"/>
      <c r="B21" s="29" t="s">
        <v>18</v>
      </c>
      <c r="C21" s="29" t="s">
        <v>6</v>
      </c>
      <c r="D21" s="30">
        <f>F21+'Intervalli%'!E9</f>
        <v>0.002431365740740741</v>
      </c>
      <c r="E21" s="30">
        <f>F21+'Intervalli%'!F9</f>
        <v>0.00253125</v>
      </c>
      <c r="F21" s="30">
        <f aca="true" t="shared" si="0" ref="F21:F29">F20</f>
        <v>0.0020833333333333333</v>
      </c>
      <c r="G21" s="2"/>
      <c r="H21" s="29">
        <v>300</v>
      </c>
      <c r="I21" s="30">
        <f>E29/3.333</f>
        <v>0.0005834611238901668</v>
      </c>
      <c r="J21" s="30">
        <f>C32/3.333</f>
        <v>0.000625062506250625</v>
      </c>
      <c r="K21" s="2"/>
    </row>
    <row r="22" spans="1:11" ht="12">
      <c r="A22" s="2"/>
      <c r="B22" s="29" t="s">
        <v>19</v>
      </c>
      <c r="C22" s="29" t="s">
        <v>7</v>
      </c>
      <c r="D22" s="30">
        <f>F22+'Intervalli%'!E10</f>
        <v>0.002282199074074074</v>
      </c>
      <c r="E22" s="30">
        <f>F22+'Intervalli%'!F10</f>
        <v>0.0024197916666666664</v>
      </c>
      <c r="F22" s="30">
        <f t="shared" si="0"/>
        <v>0.0020833333333333333</v>
      </c>
      <c r="G22" s="2"/>
      <c r="H22" s="29">
        <v>400</v>
      </c>
      <c r="I22" s="30">
        <f>D28/2.5</f>
        <v>0.0007825</v>
      </c>
      <c r="J22" s="30">
        <f>E28/2.5</f>
        <v>0.0007927870370370369</v>
      </c>
      <c r="K22" s="2"/>
    </row>
    <row r="23" spans="1:11" ht="12">
      <c r="A23" s="2"/>
      <c r="B23" s="29" t="s">
        <v>8</v>
      </c>
      <c r="C23" s="32" t="s">
        <v>9</v>
      </c>
      <c r="D23" s="30">
        <f>F23+'Intervalli%'!E11</f>
        <v>0.0022074074074074075</v>
      </c>
      <c r="E23" s="30">
        <f>F23+'Intervalli%'!F11</f>
        <v>0.002270625</v>
      </c>
      <c r="F23" s="30">
        <f t="shared" si="0"/>
        <v>0.0020833333333333333</v>
      </c>
      <c r="G23" s="2"/>
      <c r="H23" s="29">
        <v>500</v>
      </c>
      <c r="I23" s="30">
        <f>D27/2</f>
        <v>0.0009967708333333332</v>
      </c>
      <c r="J23" s="30">
        <f>E27/2</f>
        <v>0.0010094212962962962</v>
      </c>
      <c r="K23" s="2"/>
    </row>
    <row r="24" spans="1:11" ht="12">
      <c r="A24" s="2"/>
      <c r="B24" s="29" t="s">
        <v>10</v>
      </c>
      <c r="C24" s="29" t="s">
        <v>11</v>
      </c>
      <c r="D24" s="30">
        <f>F24+'Intervalli%'!E12</f>
        <v>0.002117824074074074</v>
      </c>
      <c r="E24" s="30">
        <f>F24+'Intervalli%'!F12</f>
        <v>0.0021958333333333335</v>
      </c>
      <c r="F24" s="30">
        <f t="shared" si="0"/>
        <v>0.0020833333333333333</v>
      </c>
      <c r="G24" s="2"/>
      <c r="H24" s="29">
        <v>600</v>
      </c>
      <c r="I24" s="30">
        <f>D27/1.666</f>
        <v>0.0011966036414565826</v>
      </c>
      <c r="J24" s="30">
        <f>E27/1.6666</f>
        <v>0.001211354009715944</v>
      </c>
      <c r="K24" s="2"/>
    </row>
    <row r="25" spans="1:11" ht="12">
      <c r="A25" s="2"/>
      <c r="B25" s="29" t="s">
        <v>36</v>
      </c>
      <c r="C25" s="29" t="s">
        <v>12</v>
      </c>
      <c r="D25" s="30">
        <f>F25-'Intervalli%'!E13</f>
        <v>0.0020604166666666666</v>
      </c>
      <c r="E25" s="30">
        <f>F25+'Intervalli%'!F13</f>
        <v>0.00210625</v>
      </c>
      <c r="F25" s="30">
        <f t="shared" si="0"/>
        <v>0.0020833333333333333</v>
      </c>
      <c r="G25" s="2"/>
      <c r="H25" s="29">
        <v>1000</v>
      </c>
      <c r="I25" s="30">
        <f>C32-(C32/100*2)</f>
        <v>0.0020416666666666665</v>
      </c>
      <c r="J25" s="30">
        <f>C32-(C32/100*1)</f>
        <v>0.0020625</v>
      </c>
      <c r="K25" s="2"/>
    </row>
    <row r="26" spans="1:11" ht="12">
      <c r="A26" s="2"/>
      <c r="B26" s="29" t="s">
        <v>28</v>
      </c>
      <c r="C26" s="33" t="s">
        <v>13</v>
      </c>
      <c r="D26" s="30">
        <f>F26-'Intervalli%'!E14</f>
        <v>0.0020304166666666665</v>
      </c>
      <c r="E26" s="30">
        <f>F26-'Intervalli%'!F14</f>
        <v>0.0020488425925925926</v>
      </c>
      <c r="F26" s="30">
        <f t="shared" si="0"/>
        <v>0.0020833333333333333</v>
      </c>
      <c r="G26" s="2"/>
      <c r="H26" s="29">
        <v>2000</v>
      </c>
      <c r="I26" s="30">
        <f>D26*2</f>
        <v>0.004060833333333333</v>
      </c>
      <c r="J26" s="30">
        <f>E26*2</f>
        <v>0.004097685185185185</v>
      </c>
      <c r="K26" s="2"/>
    </row>
    <row r="27" spans="1:11" ht="12">
      <c r="A27" s="2"/>
      <c r="B27" s="29" t="s">
        <v>29</v>
      </c>
      <c r="C27" s="33" t="s">
        <v>14</v>
      </c>
      <c r="D27" s="30">
        <f>F27-'Intervalli%'!E15</f>
        <v>0.0019935416666666665</v>
      </c>
      <c r="E27" s="30">
        <f>F27-'Intervalli%'!F15</f>
        <v>0.0020188425925925925</v>
      </c>
      <c r="F27" s="30">
        <f t="shared" si="0"/>
        <v>0.0020833333333333333</v>
      </c>
      <c r="G27" s="2"/>
      <c r="H27" s="29">
        <v>3000</v>
      </c>
      <c r="I27" s="30">
        <f>D26*3</f>
        <v>0.0060912499999999994</v>
      </c>
      <c r="J27" s="30">
        <f>E26*3</f>
        <v>0.006146527777777778</v>
      </c>
      <c r="K27" s="2"/>
    </row>
    <row r="28" spans="1:11" ht="12">
      <c r="A28" s="2"/>
      <c r="B28" s="29" t="s">
        <v>30</v>
      </c>
      <c r="C28" s="33" t="s">
        <v>15</v>
      </c>
      <c r="D28" s="30">
        <f>F28-'Intervalli%'!E16</f>
        <v>0.00195625</v>
      </c>
      <c r="E28" s="30">
        <f>F28-'Intervalli%'!F16</f>
        <v>0.0019819675925925925</v>
      </c>
      <c r="F28" s="30">
        <f t="shared" si="0"/>
        <v>0.0020833333333333333</v>
      </c>
      <c r="G28" s="2"/>
      <c r="H28" s="29">
        <v>5000</v>
      </c>
      <c r="I28" s="30">
        <f>D26*5</f>
        <v>0.010152083333333332</v>
      </c>
      <c r="J28" s="30">
        <f>E26*5</f>
        <v>0.010244212962962962</v>
      </c>
      <c r="K28" s="2"/>
    </row>
    <row r="29" spans="1:11" ht="12">
      <c r="A29" s="2"/>
      <c r="B29" s="29" t="s">
        <v>31</v>
      </c>
      <c r="C29" s="33" t="s">
        <v>16</v>
      </c>
      <c r="D29" s="30" t="s">
        <v>17</v>
      </c>
      <c r="E29" s="30">
        <f>F29-'Intervalli%'!F17</f>
        <v>0.0019446759259259259</v>
      </c>
      <c r="F29" s="30">
        <f t="shared" si="0"/>
        <v>0.0020833333333333333</v>
      </c>
      <c r="G29" s="2"/>
      <c r="H29" s="29">
        <v>10000</v>
      </c>
      <c r="I29" s="30"/>
      <c r="J29" s="30">
        <f>C32*10</f>
        <v>0.020833333333333332</v>
      </c>
      <c r="K29" s="2"/>
    </row>
    <row r="30" spans="1:1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s="34" customFormat="1" ht="12">
      <c r="A31" s="2"/>
      <c r="B31" s="45" t="s">
        <v>52</v>
      </c>
      <c r="C31" s="37">
        <f>D15</f>
        <v>20</v>
      </c>
      <c r="D31" s="2"/>
      <c r="E31" s="47"/>
      <c r="F31" s="2"/>
      <c r="G31" s="2"/>
      <c r="H31" s="2"/>
      <c r="I31" s="2"/>
      <c r="J31" s="2"/>
      <c r="K31" s="2"/>
    </row>
    <row r="32" spans="1:11" s="34" customFormat="1" ht="12">
      <c r="A32" s="2"/>
      <c r="B32" s="46" t="s">
        <v>53</v>
      </c>
      <c r="C32" s="36">
        <f>TIME(1,0,0)/C31</f>
        <v>0.0020833333333333333</v>
      </c>
      <c r="D32" s="2"/>
      <c r="E32" s="48"/>
      <c r="F32" s="2"/>
      <c r="G32" s="2"/>
      <c r="H32" s="2"/>
      <c r="I32" s="2"/>
      <c r="J32" s="2"/>
      <c r="K32" s="2"/>
    </row>
    <row r="33" s="34" customFormat="1" ht="12"/>
  </sheetData>
  <sheetProtection password="CA7D" sheet="1" objects="1" scenarios="1"/>
  <printOptions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J21"/>
  <sheetViews>
    <sheetView showGridLines="0" zoomScalePageLayoutView="0" workbookViewId="0" topLeftCell="A6">
      <selection activeCell="B55" sqref="B55"/>
    </sheetView>
  </sheetViews>
  <sheetFormatPr defaultColWidth="9.140625" defaultRowHeight="12.75"/>
  <cols>
    <col min="1" max="16384" width="9.140625" style="1" customWidth="1"/>
  </cols>
  <sheetData>
    <row r="3" spans="4:8" ht="12.75">
      <c r="D3" s="38"/>
      <c r="E3" s="38"/>
      <c r="F3" s="38"/>
      <c r="G3" s="38"/>
      <c r="H3" s="38"/>
    </row>
    <row r="4" spans="4:8" ht="12.75">
      <c r="D4" s="39"/>
      <c r="E4" s="39"/>
      <c r="F4" s="39"/>
      <c r="G4" s="39"/>
      <c r="H4" s="39"/>
    </row>
    <row r="5" spans="4:8" ht="12.75">
      <c r="D5" s="39"/>
      <c r="E5" s="39"/>
      <c r="F5" s="39"/>
      <c r="G5" s="39"/>
      <c r="H5" s="39"/>
    </row>
    <row r="6" spans="4:8" ht="12.75">
      <c r="D6" s="39"/>
      <c r="E6" s="40" t="s">
        <v>0</v>
      </c>
      <c r="F6" s="40"/>
      <c r="G6" s="40" t="s">
        <v>33</v>
      </c>
      <c r="H6" s="39"/>
    </row>
    <row r="7" spans="4:8" ht="12.75">
      <c r="D7" s="39"/>
      <c r="E7" s="40"/>
      <c r="F7" s="40"/>
      <c r="G7" s="41"/>
      <c r="H7" s="39"/>
    </row>
    <row r="8" spans="4:8" ht="12.75">
      <c r="D8" s="39"/>
      <c r="E8" s="42">
        <f>F9+TIME(0,0,1)</f>
        <v>0.0004594907407407407</v>
      </c>
      <c r="F8" s="40" t="s">
        <v>21</v>
      </c>
      <c r="G8" s="41"/>
      <c r="H8" s="39"/>
    </row>
    <row r="9" spans="4:8" ht="12.75">
      <c r="D9" s="39"/>
      <c r="E9" s="42">
        <f>F10+TIME(0,0,1)</f>
        <v>0.0003480324074074074</v>
      </c>
      <c r="F9" s="42">
        <f>Ritmi!F20*G9/100</f>
        <v>0.00044791666666666667</v>
      </c>
      <c r="G9" s="43">
        <v>21.5</v>
      </c>
      <c r="H9" s="39"/>
    </row>
    <row r="10" spans="4:8" ht="12.75">
      <c r="D10" s="39"/>
      <c r="E10" s="42">
        <f>F11+TIME(0,0,1)</f>
        <v>0.00019886574074074077</v>
      </c>
      <c r="F10" s="42">
        <f>Ritmi!F20*G10/100</f>
        <v>0.00033645833333333336</v>
      </c>
      <c r="G10" s="43">
        <v>16.15</v>
      </c>
      <c r="H10" s="39"/>
    </row>
    <row r="11" spans="4:8" ht="12.75">
      <c r="D11" s="39"/>
      <c r="E11" s="42">
        <f>F12+TIME(0,0,1)</f>
        <v>0.00012407407407407408</v>
      </c>
      <c r="F11" s="42">
        <f>Ritmi!F20*G11/100</f>
        <v>0.0001872916666666667</v>
      </c>
      <c r="G11" s="43">
        <v>8.99</v>
      </c>
      <c r="H11" s="39"/>
    </row>
    <row r="12" spans="4:8" ht="12.75">
      <c r="D12" s="39"/>
      <c r="E12" s="42">
        <f>F13+TIME(0,0,1)</f>
        <v>3.449074074074074E-05</v>
      </c>
      <c r="F12" s="42">
        <f>Ritmi!$F$20*G12/100</f>
        <v>0.00011250000000000001</v>
      </c>
      <c r="G12" s="43">
        <v>5.4</v>
      </c>
      <c r="H12" s="39"/>
    </row>
    <row r="13" spans="4:8" ht="12.75">
      <c r="D13" s="39"/>
      <c r="E13" s="42">
        <f>F13</f>
        <v>2.2916666666666667E-05</v>
      </c>
      <c r="F13" s="42">
        <f>Ritmi!$F$20*G13/100</f>
        <v>2.2916666666666667E-05</v>
      </c>
      <c r="G13" s="43">
        <v>1.1</v>
      </c>
      <c r="H13" s="39"/>
    </row>
    <row r="14" spans="4:8" ht="12.75">
      <c r="D14" s="39"/>
      <c r="E14" s="42">
        <f>Ritmi!$F$20*G14/100</f>
        <v>5.291666666666667E-05</v>
      </c>
      <c r="F14" s="42">
        <f>E13+TIME(0,0,1)</f>
        <v>3.449074074074074E-05</v>
      </c>
      <c r="G14" s="43">
        <v>2.54</v>
      </c>
      <c r="H14" s="39"/>
    </row>
    <row r="15" spans="4:10" ht="12.75">
      <c r="D15" s="39"/>
      <c r="E15" s="42">
        <f>Ritmi!$F$20*G15/100</f>
        <v>8.979166666666666E-05</v>
      </c>
      <c r="F15" s="42">
        <f>E14+TIME(0,0,1)</f>
        <v>6.449074074074075E-05</v>
      </c>
      <c r="G15" s="43">
        <v>4.31</v>
      </c>
      <c r="H15" s="39"/>
      <c r="J15" s="38"/>
    </row>
    <row r="16" spans="4:8" ht="12.75">
      <c r="D16" s="39"/>
      <c r="E16" s="42">
        <f>Ritmi!$F$20*G16/100</f>
        <v>0.00012708333333333332</v>
      </c>
      <c r="F16" s="42">
        <f>E15+TIME(0,0,1)</f>
        <v>0.00010136574074074073</v>
      </c>
      <c r="G16" s="43">
        <v>6.1</v>
      </c>
      <c r="H16" s="39"/>
    </row>
    <row r="17" spans="4:8" ht="12.75">
      <c r="D17" s="39"/>
      <c r="E17" s="40" t="s">
        <v>21</v>
      </c>
      <c r="F17" s="42">
        <f>E16+TIME(0,0,1)</f>
        <v>0.0001386574074074074</v>
      </c>
      <c r="G17" s="43"/>
      <c r="H17" s="39"/>
    </row>
    <row r="18" spans="4:8" ht="12.75">
      <c r="D18" s="39"/>
      <c r="E18" s="39"/>
      <c r="F18" s="39"/>
      <c r="G18" s="39"/>
      <c r="H18" s="39"/>
    </row>
    <row r="19" spans="4:8" ht="12.75">
      <c r="D19" s="39"/>
      <c r="E19" s="39"/>
      <c r="F19" s="39"/>
      <c r="G19" s="39"/>
      <c r="H19" s="39"/>
    </row>
    <row r="20" spans="4:8" ht="12.75">
      <c r="D20" s="44"/>
      <c r="E20" s="44"/>
      <c r="F20" s="44"/>
      <c r="G20" s="44"/>
      <c r="H20" s="44"/>
    </row>
    <row r="21" spans="4:8" ht="12.75">
      <c r="D21" s="44"/>
      <c r="E21" s="44"/>
      <c r="F21" s="44"/>
      <c r="G21" s="44"/>
      <c r="H21" s="44"/>
    </row>
  </sheetData>
  <sheetProtection password="CA7D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capodacqua</dc:creator>
  <cp:keywords/>
  <dc:description/>
  <cp:lastModifiedBy>3652</cp:lastModifiedBy>
  <cp:lastPrinted>2006-04-07T10:29:48Z</cp:lastPrinted>
  <dcterms:created xsi:type="dcterms:W3CDTF">2002-01-09T17:13:23Z</dcterms:created>
  <dcterms:modified xsi:type="dcterms:W3CDTF">2014-02-05T09:19:52Z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-468458232</vt:i4>
  </property>
  <property fmtid="{D5CDD505-2E9C-101B-9397-08002B2CF9AE}" pid="3" name="_EmailSubject">
    <vt:lpwstr>runners</vt:lpwstr>
  </property>
  <property fmtid="{D5CDD505-2E9C-101B-9397-08002B2CF9AE}" pid="4" name="_AuthorEmail">
    <vt:lpwstr>pcapuano@sogei.it</vt:lpwstr>
  </property>
  <property fmtid="{D5CDD505-2E9C-101B-9397-08002B2CF9AE}" pid="5" name="_AuthorEmailDisplayName">
    <vt:lpwstr>CAPUANO PAOLO</vt:lpwstr>
  </property>
  <property fmtid="{D5CDD505-2E9C-101B-9397-08002B2CF9AE}" pid="6" name="_ReviewingToolsShownOnce">
    <vt:lpwstr/>
  </property>
</Properties>
</file>